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ryce.martin\Desktop\"/>
    </mc:Choice>
  </mc:AlternateContent>
  <xr:revisionPtr revIDLastSave="0" documentId="8_{B8BB0D88-B5F2-43BB-A5F6-B15809475B6C}" xr6:coauthVersionLast="47" xr6:coauthVersionMax="47" xr10:uidLastSave="{00000000-0000-0000-0000-000000000000}"/>
  <bookViews>
    <workbookView xWindow="-10275" yWindow="-15975" windowWidth="25440" windowHeight="15270" xr2:uid="{00000000-000D-0000-FFFF-FFFF00000000}"/>
  </bookViews>
  <sheets>
    <sheet name="Asset Register" sheetId="1" r:id="rId1"/>
  </sheets>
  <definedNames>
    <definedName name="DS_WorkbookId_861d0dfe60df45a086341fd02b65efce_58268" localSheetId="0" hidden="1">"DsWorksheetID"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1" i="1" l="1"/>
  <c r="L31" i="1"/>
  <c r="K31" i="1"/>
  <c r="J31" i="1"/>
  <c r="O30" i="1"/>
  <c r="L30" i="1"/>
  <c r="K30" i="1"/>
  <c r="J30" i="1"/>
  <c r="O29" i="1"/>
  <c r="L29" i="1"/>
  <c r="K29" i="1"/>
  <c r="J29" i="1"/>
  <c r="L28" i="1"/>
  <c r="K28" i="1"/>
  <c r="J28" i="1"/>
  <c r="O27" i="1"/>
  <c r="L27" i="1"/>
  <c r="K27" i="1"/>
  <c r="J27" i="1"/>
  <c r="O26" i="1"/>
  <c r="L26" i="1"/>
  <c r="K26" i="1"/>
  <c r="J26" i="1"/>
  <c r="O25" i="1"/>
  <c r="L25" i="1"/>
  <c r="K25" i="1"/>
  <c r="J25" i="1"/>
  <c r="O24" i="1"/>
  <c r="L24" i="1"/>
  <c r="K24" i="1"/>
  <c r="J24" i="1"/>
  <c r="O23" i="1"/>
  <c r="L23" i="1"/>
  <c r="K23" i="1"/>
  <c r="J23" i="1"/>
  <c r="O22" i="1"/>
  <c r="L22" i="1"/>
  <c r="K22" i="1"/>
  <c r="J22" i="1"/>
  <c r="O21" i="1"/>
  <c r="L21" i="1"/>
  <c r="K21" i="1"/>
  <c r="J21" i="1"/>
  <c r="O20" i="1"/>
  <c r="L20" i="1"/>
  <c r="K20" i="1"/>
  <c r="J20" i="1"/>
  <c r="L19" i="1"/>
  <c r="K19" i="1"/>
  <c r="J19" i="1"/>
  <c r="O18" i="1"/>
  <c r="L18" i="1"/>
  <c r="K18" i="1"/>
  <c r="J18" i="1"/>
  <c r="O17" i="1"/>
  <c r="L17" i="1"/>
  <c r="K17" i="1"/>
  <c r="J17" i="1"/>
  <c r="O16" i="1"/>
  <c r="L16" i="1"/>
  <c r="K16" i="1"/>
  <c r="J16" i="1"/>
  <c r="O15" i="1"/>
  <c r="L15" i="1"/>
  <c r="K15" i="1"/>
  <c r="J15" i="1"/>
  <c r="O14" i="1"/>
  <c r="L14" i="1"/>
  <c r="K14" i="1"/>
  <c r="J14" i="1"/>
  <c r="O13" i="1"/>
  <c r="L13" i="1"/>
  <c r="K13" i="1"/>
  <c r="J13" i="1"/>
  <c r="O12" i="1"/>
  <c r="L12" i="1"/>
  <c r="K12" i="1"/>
  <c r="J12" i="1"/>
  <c r="O11" i="1"/>
  <c r="L11" i="1"/>
  <c r="K11" i="1"/>
  <c r="J11" i="1"/>
  <c r="O10" i="1"/>
  <c r="L10" i="1"/>
  <c r="K10" i="1"/>
  <c r="J10" i="1"/>
  <c r="O9" i="1"/>
  <c r="L9" i="1"/>
  <c r="K9" i="1"/>
  <c r="J9" i="1"/>
  <c r="O8" i="1"/>
  <c r="L8" i="1"/>
  <c r="K8" i="1"/>
  <c r="J8" i="1"/>
  <c r="L7" i="1"/>
  <c r="K7" i="1"/>
  <c r="J7" i="1"/>
  <c r="O6" i="1"/>
  <c r="L6" i="1"/>
  <c r="K6" i="1"/>
  <c r="J6" i="1"/>
  <c r="O5" i="1"/>
  <c r="L5" i="1"/>
  <c r="K5" i="1"/>
  <c r="J5" i="1"/>
  <c r="O4" i="1"/>
  <c r="L4" i="1"/>
  <c r="K4" i="1"/>
  <c r="J4" i="1"/>
  <c r="O3" i="1"/>
  <c r="L3" i="1"/>
  <c r="K3" i="1"/>
  <c r="J3" i="1"/>
  <c r="O2" i="1"/>
  <c r="L2" i="1"/>
  <c r="K2" i="1"/>
  <c r="J2" i="1"/>
  <c r="M8" i="1" l="1"/>
  <c r="M28" i="1"/>
  <c r="O28" i="1" s="1"/>
  <c r="M27" i="1"/>
  <c r="M23" i="1"/>
  <c r="M21" i="1"/>
  <c r="M24" i="1"/>
  <c r="M20" i="1"/>
  <c r="M16" i="1"/>
  <c r="M15" i="1"/>
  <c r="M14" i="1"/>
  <c r="M13" i="1"/>
  <c r="M12" i="1"/>
  <c r="M11" i="1"/>
  <c r="M10" i="1"/>
  <c r="M9" i="1"/>
  <c r="M29" i="1"/>
  <c r="M22" i="1"/>
  <c r="M17" i="1"/>
  <c r="M7" i="1"/>
  <c r="O7" i="1" s="1"/>
  <c r="M6" i="1"/>
  <c r="M5" i="1"/>
  <c r="M4" i="1"/>
  <c r="M3" i="1"/>
  <c r="M2" i="1"/>
  <c r="M26" i="1"/>
  <c r="M25" i="1"/>
  <c r="M19" i="1"/>
  <c r="O19" i="1" s="1"/>
  <c r="M18" i="1"/>
  <c r="M31" i="1"/>
  <c r="M30" i="1"/>
</calcChain>
</file>

<file path=xl/sharedStrings.xml><?xml version="1.0" encoding="utf-8"?>
<sst xmlns="http://schemas.openxmlformats.org/spreadsheetml/2006/main" count="196" uniqueCount="92">
  <si>
    <t>Asset ID</t>
  </si>
  <si>
    <t>Description</t>
  </si>
  <si>
    <t>Category</t>
  </si>
  <si>
    <t>Location</t>
  </si>
  <si>
    <t>Owner</t>
  </si>
  <si>
    <t>Purchase Date</t>
  </si>
  <si>
    <t>Disposal Date</t>
  </si>
  <si>
    <t>Cost</t>
  </si>
  <si>
    <t>Useful Life</t>
  </si>
  <si>
    <t>Dep Rate</t>
  </si>
  <si>
    <t>FY26 Depn</t>
  </si>
  <si>
    <t>Accum Depn</t>
  </si>
  <si>
    <t>NBV 30-Jun-26</t>
  </si>
  <si>
    <t>Disposal Proceeds</t>
  </si>
  <si>
    <t>Gain/(Loss)</t>
  </si>
  <si>
    <t>Status</t>
  </si>
  <si>
    <t>A001</t>
  </si>
  <si>
    <t>Motor Vehicle 1</t>
  </si>
  <si>
    <t>Motor Vehicle</t>
  </si>
  <si>
    <t>Michael Chen</t>
  </si>
  <si>
    <t>Active</t>
  </si>
  <si>
    <t>A002</t>
  </si>
  <si>
    <t>IT Equipment 2</t>
  </si>
  <si>
    <t>IT Equipment</t>
  </si>
  <si>
    <t>Emma Williams</t>
  </si>
  <si>
    <t>A003</t>
  </si>
  <si>
    <t>Furniture 3</t>
  </si>
  <si>
    <t>Furniture</t>
  </si>
  <si>
    <t>David Brown</t>
  </si>
  <si>
    <t>A004</t>
  </si>
  <si>
    <t>Plant 4</t>
  </si>
  <si>
    <t>Plant</t>
  </si>
  <si>
    <t>Olivia Taylor</t>
  </si>
  <si>
    <t>A005</t>
  </si>
  <si>
    <t>Building 5</t>
  </si>
  <si>
    <t>Building</t>
  </si>
  <si>
    <t>Sarah Johnson</t>
  </si>
  <si>
    <t>A006</t>
  </si>
  <si>
    <t>Motor Vehicle 6</t>
  </si>
  <si>
    <t>Disposed FY2026</t>
  </si>
  <si>
    <t>A007</t>
  </si>
  <si>
    <t>IT Equipment 7</t>
  </si>
  <si>
    <t>A008</t>
  </si>
  <si>
    <t>Furniture 8</t>
  </si>
  <si>
    <t>A009</t>
  </si>
  <si>
    <t>Plant 9</t>
  </si>
  <si>
    <t>A010</t>
  </si>
  <si>
    <t>Building 10</t>
  </si>
  <si>
    <t>A011</t>
  </si>
  <si>
    <t>Motor Vehicle 11</t>
  </si>
  <si>
    <t>A012</t>
  </si>
  <si>
    <t>IT Equipment 12</t>
  </si>
  <si>
    <t>A013</t>
  </si>
  <si>
    <t>Furniture 13</t>
  </si>
  <si>
    <t>A014</t>
  </si>
  <si>
    <t>Plant 14</t>
  </si>
  <si>
    <t>A015</t>
  </si>
  <si>
    <t>Building 15</t>
  </si>
  <si>
    <t>A016</t>
  </si>
  <si>
    <t>Motor Vehicle 16</t>
  </si>
  <si>
    <t>A017</t>
  </si>
  <si>
    <t>IT Equipment 17</t>
  </si>
  <si>
    <t>A018</t>
  </si>
  <si>
    <t>Furniture 18</t>
  </si>
  <si>
    <t>A019</t>
  </si>
  <si>
    <t>Plant 19</t>
  </si>
  <si>
    <t>A020</t>
  </si>
  <si>
    <t>Building 20</t>
  </si>
  <si>
    <t>Added FY2026</t>
  </si>
  <si>
    <t>A021</t>
  </si>
  <si>
    <t>Motor Vehicle 21</t>
  </si>
  <si>
    <t>A022</t>
  </si>
  <si>
    <t>IT Equipment 22</t>
  </si>
  <si>
    <t>A023</t>
  </si>
  <si>
    <t>Furniture 23</t>
  </si>
  <si>
    <t>A024</t>
  </si>
  <si>
    <t>Plant 24</t>
  </si>
  <si>
    <t>A025</t>
  </si>
  <si>
    <t>Building 25</t>
  </si>
  <si>
    <t>A026</t>
  </si>
  <si>
    <t>Motor Vehicle 26</t>
  </si>
  <si>
    <t>A027</t>
  </si>
  <si>
    <t>IT Equipment 27</t>
  </si>
  <si>
    <t>A028</t>
  </si>
  <si>
    <t>Furniture 28</t>
  </si>
  <si>
    <t>A029</t>
  </si>
  <si>
    <t>Plant 29</t>
  </si>
  <si>
    <t>A030</t>
  </si>
  <si>
    <t>Building 30</t>
  </si>
  <si>
    <t>Gold Coast</t>
  </si>
  <si>
    <t>Melbourne</t>
  </si>
  <si>
    <t>Perth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</si>
</sst>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0" xfId="0" applyFont="1" applyFill="1"/>
    <xf numFmtId="164" fontId="0" fillId="0" borderId="0" xfId="0" applyNumberFormat="1"/>
    <xf numFmtId="43" fontId="0" fillId="0" borderId="0" xfId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1">
    <dxf>
      <numFmt numFmtId="14" formatCode="0.00%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ssets" displayName="Assets" ref="A1:P31">
  <autoFilter ref="A1:P31" xr:uid="{00000000-0009-0000-0100-000001000000}"/>
  <tableColumns count="16">
    <tableColumn id="1" xr3:uid="{00000000-0010-0000-0000-000001000000}" name="Asset ID"/>
    <tableColumn id="2" xr3:uid="{00000000-0010-0000-0000-000002000000}" name="Description"/>
    <tableColumn id="3" xr3:uid="{00000000-0010-0000-0000-000003000000}" name="Category"/>
    <tableColumn id="4" xr3:uid="{00000000-0010-0000-0000-000004000000}" name="Location"/>
    <tableColumn id="5" xr3:uid="{00000000-0010-0000-0000-000005000000}" name="Owner"/>
    <tableColumn id="6" xr3:uid="{00000000-0010-0000-0000-000006000000}" name="Purchase Date"/>
    <tableColumn id="7" xr3:uid="{00000000-0010-0000-0000-000007000000}" name="Disposal Date"/>
    <tableColumn id="8" xr3:uid="{00000000-0010-0000-0000-000008000000}" name="Cost" dataCellStyle="Comma"/>
    <tableColumn id="9" xr3:uid="{00000000-0010-0000-0000-000009000000}" name="Useful Life"/>
    <tableColumn id="10" xr3:uid="{00000000-0010-0000-0000-00000A000000}" name="Dep Rate" dataDxfId="0" dataCellStyle="Percent"/>
    <tableColumn id="11" xr3:uid="{00000000-0010-0000-0000-00000B000000}" name="FY26 Depn" dataCellStyle="Comma"/>
    <tableColumn id="12" xr3:uid="{00000000-0010-0000-0000-00000C000000}" name="Accum Depn" dataCellStyle="Comma"/>
    <tableColumn id="13" xr3:uid="{00000000-0010-0000-0000-00000D000000}" name="NBV 30-Jun-26" dataCellStyle="Comma"/>
    <tableColumn id="14" xr3:uid="{00000000-0010-0000-0000-00000E000000}" name="Disposal Proceeds" dataCellStyle="Comma"/>
    <tableColumn id="15" xr3:uid="{00000000-0010-0000-0000-00000F000000}" name="Gain/(Loss)" dataCellStyle="Comma"/>
    <tableColumn id="16" xr3:uid="{00000000-0010-0000-0000-000010000000}" name="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workbookViewId="0">
      <selection activeCell="E12" sqref="E12"/>
    </sheetView>
  </sheetViews>
  <sheetFormatPr defaultRowHeight="14.5" x14ac:dyDescent="0.35"/>
  <cols>
    <col min="1" max="1" width="10.08984375" bestFit="1" customWidth="1"/>
    <col min="2" max="2" width="15.36328125" bestFit="1" customWidth="1"/>
    <col min="3" max="3" width="13.08984375" bestFit="1" customWidth="1"/>
    <col min="4" max="4" width="10.36328125" bestFit="1" customWidth="1"/>
    <col min="5" max="5" width="14" bestFit="1" customWidth="1"/>
    <col min="6" max="6" width="15.36328125" bestFit="1" customWidth="1"/>
    <col min="7" max="7" width="14.81640625" bestFit="1" customWidth="1"/>
    <col min="8" max="8" width="12.6328125" bestFit="1" customWidth="1"/>
    <col min="9" max="9" width="12.36328125" bestFit="1" customWidth="1"/>
    <col min="10" max="10" width="11.81640625" bestFit="1" customWidth="1"/>
    <col min="11" max="11" width="12.08984375" bestFit="1" customWidth="1"/>
    <col min="12" max="12" width="13.7265625" bestFit="1" customWidth="1"/>
    <col min="13" max="13" width="15.54296875" bestFit="1" customWidth="1"/>
    <col min="14" max="14" width="18.81640625" bestFit="1" customWidth="1"/>
    <col min="15" max="15" width="12.90625" bestFit="1" customWidth="1"/>
    <col min="16" max="16" width="15" bestFit="1" customWidth="1"/>
  </cols>
  <sheetData>
    <row r="1" spans="1:1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5">
      <c r="A2" t="s">
        <v>16</v>
      </c>
      <c r="B2" t="s">
        <v>17</v>
      </c>
      <c r="C2" t="s">
        <v>18</v>
      </c>
      <c r="D2" t="s">
        <v>89</v>
      </c>
      <c r="E2" t="s">
        <v>19</v>
      </c>
      <c r="F2" s="2">
        <v>43876</v>
      </c>
      <c r="G2" s="2"/>
      <c r="H2" s="3">
        <v>46000</v>
      </c>
      <c r="I2">
        <v>8</v>
      </c>
      <c r="J2" s="4">
        <f t="shared" ref="J2:J31" si="0">1/I2</f>
        <v>0.125</v>
      </c>
      <c r="K2" s="3">
        <f t="shared" ref="K2:K31" si="1">H2*(1/I2)</f>
        <v>5750</v>
      </c>
      <c r="L2" s="3">
        <f t="shared" ref="L2:L31" si="2">MIN(H2,H2*(YEARFRAC(F2,DATE(2026,6,30))/I2))</f>
        <v>36656.25</v>
      </c>
      <c r="M2" s="3">
        <f t="shared" ref="M2:M31" si="3">MAX(0,H2-L2)</f>
        <v>9343.75</v>
      </c>
      <c r="N2" s="3"/>
      <c r="O2" s="3" t="str">
        <f t="shared" ref="O2:O31" si="4">IF(N2="","",N2-M2)</f>
        <v/>
      </c>
      <c r="P2" t="s">
        <v>20</v>
      </c>
    </row>
    <row r="3" spans="1:16" x14ac:dyDescent="0.35">
      <c r="A3" t="s">
        <v>21</v>
      </c>
      <c r="B3" t="s">
        <v>22</v>
      </c>
      <c r="C3" t="s">
        <v>23</v>
      </c>
      <c r="D3" t="s">
        <v>89</v>
      </c>
      <c r="E3" t="s">
        <v>24</v>
      </c>
      <c r="F3" s="2">
        <v>44270</v>
      </c>
      <c r="G3" s="2"/>
      <c r="H3" s="3">
        <v>5000</v>
      </c>
      <c r="I3">
        <v>3</v>
      </c>
      <c r="J3" s="4">
        <f t="shared" si="0"/>
        <v>0.33333333333333331</v>
      </c>
      <c r="K3" s="3">
        <f t="shared" si="1"/>
        <v>1666.6666666666665</v>
      </c>
      <c r="L3" s="3">
        <f t="shared" si="2"/>
        <v>5000</v>
      </c>
      <c r="M3" s="3">
        <f t="shared" si="3"/>
        <v>0</v>
      </c>
      <c r="N3" s="3"/>
      <c r="O3" s="3" t="str">
        <f t="shared" si="4"/>
        <v/>
      </c>
      <c r="P3" t="s">
        <v>20</v>
      </c>
    </row>
    <row r="4" spans="1:16" x14ac:dyDescent="0.35">
      <c r="A4" t="s">
        <v>25</v>
      </c>
      <c r="B4" t="s">
        <v>26</v>
      </c>
      <c r="C4" t="s">
        <v>27</v>
      </c>
      <c r="D4" t="s">
        <v>90</v>
      </c>
      <c r="E4" t="s">
        <v>28</v>
      </c>
      <c r="F4" s="2">
        <v>44666</v>
      </c>
      <c r="G4" s="2"/>
      <c r="H4" s="3">
        <v>15000</v>
      </c>
      <c r="I4">
        <v>10</v>
      </c>
      <c r="J4" s="4">
        <f t="shared" si="0"/>
        <v>0.1</v>
      </c>
      <c r="K4" s="3">
        <f t="shared" si="1"/>
        <v>1500</v>
      </c>
      <c r="L4" s="3">
        <f t="shared" si="2"/>
        <v>6312.4999999999991</v>
      </c>
      <c r="M4" s="3">
        <f t="shared" si="3"/>
        <v>8687.5</v>
      </c>
      <c r="N4" s="3"/>
      <c r="O4" s="3" t="str">
        <f t="shared" si="4"/>
        <v/>
      </c>
      <c r="P4" t="s">
        <v>20</v>
      </c>
    </row>
    <row r="5" spans="1:16" x14ac:dyDescent="0.35">
      <c r="A5" t="s">
        <v>29</v>
      </c>
      <c r="B5" t="s">
        <v>30</v>
      </c>
      <c r="C5" t="s">
        <v>31</v>
      </c>
      <c r="D5" t="s">
        <v>91</v>
      </c>
      <c r="E5" t="s">
        <v>32</v>
      </c>
      <c r="F5" s="2">
        <v>45061</v>
      </c>
      <c r="G5" s="2"/>
      <c r="H5" s="3">
        <v>89000</v>
      </c>
      <c r="I5">
        <v>12</v>
      </c>
      <c r="J5" s="4">
        <f t="shared" si="0"/>
        <v>8.3333333333333329E-2</v>
      </c>
      <c r="K5" s="3">
        <f t="shared" si="1"/>
        <v>7416.6666666666661</v>
      </c>
      <c r="L5" s="3">
        <f t="shared" si="2"/>
        <v>23177.083333333336</v>
      </c>
      <c r="M5" s="3">
        <f t="shared" si="3"/>
        <v>65822.916666666657</v>
      </c>
      <c r="N5" s="3"/>
      <c r="O5" s="3" t="str">
        <f t="shared" si="4"/>
        <v/>
      </c>
      <c r="P5" t="s">
        <v>20</v>
      </c>
    </row>
    <row r="6" spans="1:16" x14ac:dyDescent="0.35">
      <c r="A6" t="s">
        <v>33</v>
      </c>
      <c r="B6" t="s">
        <v>34</v>
      </c>
      <c r="C6" t="s">
        <v>35</v>
      </c>
      <c r="D6" t="s">
        <v>90</v>
      </c>
      <c r="E6" t="s">
        <v>36</v>
      </c>
      <c r="F6" s="2">
        <v>45458</v>
      </c>
      <c r="G6" s="2"/>
      <c r="H6" s="3">
        <v>1205000</v>
      </c>
      <c r="I6">
        <v>40</v>
      </c>
      <c r="J6" s="4">
        <f t="shared" si="0"/>
        <v>2.5000000000000001E-2</v>
      </c>
      <c r="K6" s="3">
        <f t="shared" si="1"/>
        <v>30125</v>
      </c>
      <c r="L6" s="3">
        <f t="shared" si="2"/>
        <v>61505.208333333336</v>
      </c>
      <c r="M6" s="3">
        <f t="shared" si="3"/>
        <v>1143494.7916666667</v>
      </c>
      <c r="N6" s="3"/>
      <c r="O6" s="3" t="str">
        <f t="shared" si="4"/>
        <v/>
      </c>
      <c r="P6" t="s">
        <v>20</v>
      </c>
    </row>
    <row r="7" spans="1:16" x14ac:dyDescent="0.35">
      <c r="A7" t="s">
        <v>37</v>
      </c>
      <c r="B7" t="s">
        <v>38</v>
      </c>
      <c r="C7" t="s">
        <v>18</v>
      </c>
      <c r="D7" t="s">
        <v>89</v>
      </c>
      <c r="E7" t="s">
        <v>19</v>
      </c>
      <c r="F7" s="2">
        <v>45853</v>
      </c>
      <c r="G7" s="2">
        <v>46068</v>
      </c>
      <c r="H7" s="3">
        <v>51000</v>
      </c>
      <c r="I7">
        <v>8</v>
      </c>
      <c r="J7" s="4">
        <f t="shared" si="0"/>
        <v>0.125</v>
      </c>
      <c r="K7" s="3">
        <f t="shared" si="1"/>
        <v>6375</v>
      </c>
      <c r="L7" s="3">
        <f t="shared" si="2"/>
        <v>6109.375</v>
      </c>
      <c r="M7" s="3">
        <f t="shared" si="3"/>
        <v>44890.625</v>
      </c>
      <c r="N7" s="3">
        <v>17850</v>
      </c>
      <c r="O7" s="3">
        <f t="shared" si="4"/>
        <v>-27040.625</v>
      </c>
      <c r="P7" t="s">
        <v>39</v>
      </c>
    </row>
    <row r="8" spans="1:16" x14ac:dyDescent="0.35">
      <c r="A8" t="s">
        <v>40</v>
      </c>
      <c r="B8" t="s">
        <v>41</v>
      </c>
      <c r="C8" t="s">
        <v>23</v>
      </c>
      <c r="D8" t="s">
        <v>89</v>
      </c>
      <c r="E8" t="s">
        <v>24</v>
      </c>
      <c r="F8" s="2">
        <v>43692</v>
      </c>
      <c r="G8" s="2"/>
      <c r="H8" s="3">
        <v>10000</v>
      </c>
      <c r="I8">
        <v>3</v>
      </c>
      <c r="J8" s="4">
        <f t="shared" si="0"/>
        <v>0.33333333333333331</v>
      </c>
      <c r="K8" s="3">
        <f t="shared" si="1"/>
        <v>3333.333333333333</v>
      </c>
      <c r="L8" s="3">
        <f t="shared" si="2"/>
        <v>10000</v>
      </c>
      <c r="M8" s="3">
        <f t="shared" si="3"/>
        <v>0</v>
      </c>
      <c r="N8" s="3"/>
      <c r="O8" s="3" t="str">
        <f t="shared" si="4"/>
        <v/>
      </c>
      <c r="P8" t="s">
        <v>20</v>
      </c>
    </row>
    <row r="9" spans="1:16" x14ac:dyDescent="0.35">
      <c r="A9" t="s">
        <v>42</v>
      </c>
      <c r="B9" t="s">
        <v>43</v>
      </c>
      <c r="C9" t="s">
        <v>27</v>
      </c>
      <c r="D9" t="s">
        <v>90</v>
      </c>
      <c r="E9" t="s">
        <v>28</v>
      </c>
      <c r="F9" s="2">
        <v>44089</v>
      </c>
      <c r="G9" s="2"/>
      <c r="H9" s="3">
        <v>20000</v>
      </c>
      <c r="I9">
        <v>10</v>
      </c>
      <c r="J9" s="4">
        <f t="shared" si="0"/>
        <v>0.1</v>
      </c>
      <c r="K9" s="3">
        <f t="shared" si="1"/>
        <v>2000</v>
      </c>
      <c r="L9" s="3">
        <f t="shared" si="2"/>
        <v>11583.333333333334</v>
      </c>
      <c r="M9" s="3">
        <f t="shared" si="3"/>
        <v>8416.6666666666661</v>
      </c>
      <c r="N9" s="3"/>
      <c r="O9" s="3" t="str">
        <f t="shared" si="4"/>
        <v/>
      </c>
      <c r="P9" t="s">
        <v>20</v>
      </c>
    </row>
    <row r="10" spans="1:16" x14ac:dyDescent="0.35">
      <c r="A10" t="s">
        <v>44</v>
      </c>
      <c r="B10" t="s">
        <v>45</v>
      </c>
      <c r="C10" t="s">
        <v>31</v>
      </c>
      <c r="D10" t="s">
        <v>91</v>
      </c>
      <c r="E10" t="s">
        <v>32</v>
      </c>
      <c r="F10" s="2">
        <v>44484</v>
      </c>
      <c r="G10" s="2"/>
      <c r="H10" s="3">
        <v>94000</v>
      </c>
      <c r="I10">
        <v>12</v>
      </c>
      <c r="J10" s="4">
        <f t="shared" si="0"/>
        <v>8.3333333333333329E-2</v>
      </c>
      <c r="K10" s="3">
        <f t="shared" si="1"/>
        <v>7833.333333333333</v>
      </c>
      <c r="L10" s="3">
        <f t="shared" si="2"/>
        <v>36881.944444444445</v>
      </c>
      <c r="M10" s="3">
        <f t="shared" si="3"/>
        <v>57118.055555555555</v>
      </c>
      <c r="N10" s="3"/>
      <c r="O10" s="3" t="str">
        <f t="shared" si="4"/>
        <v/>
      </c>
      <c r="P10" t="s">
        <v>20</v>
      </c>
    </row>
    <row r="11" spans="1:16" x14ac:dyDescent="0.35">
      <c r="A11" t="s">
        <v>46</v>
      </c>
      <c r="B11" t="s">
        <v>47</v>
      </c>
      <c r="C11" t="s">
        <v>35</v>
      </c>
      <c r="D11" t="s">
        <v>90</v>
      </c>
      <c r="E11" t="s">
        <v>36</v>
      </c>
      <c r="F11" s="2">
        <v>44880</v>
      </c>
      <c r="G11" s="2"/>
      <c r="H11" s="3">
        <v>1210000</v>
      </c>
      <c r="I11">
        <v>40</v>
      </c>
      <c r="J11" s="4">
        <f t="shared" si="0"/>
        <v>2.5000000000000001E-2</v>
      </c>
      <c r="K11" s="3">
        <f t="shared" si="1"/>
        <v>30250</v>
      </c>
      <c r="L11" s="3">
        <f t="shared" si="2"/>
        <v>109656.25</v>
      </c>
      <c r="M11" s="3">
        <f t="shared" si="3"/>
        <v>1100343.75</v>
      </c>
      <c r="N11" s="3"/>
      <c r="O11" s="3" t="str">
        <f t="shared" si="4"/>
        <v/>
      </c>
      <c r="P11" t="s">
        <v>20</v>
      </c>
    </row>
    <row r="12" spans="1:16" x14ac:dyDescent="0.35">
      <c r="A12" t="s">
        <v>48</v>
      </c>
      <c r="B12" t="s">
        <v>49</v>
      </c>
      <c r="C12" t="s">
        <v>18</v>
      </c>
      <c r="D12" t="s">
        <v>89</v>
      </c>
      <c r="E12" t="s">
        <v>19</v>
      </c>
      <c r="F12" s="2">
        <v>45275</v>
      </c>
      <c r="G12" s="2"/>
      <c r="H12" s="3">
        <v>56000</v>
      </c>
      <c r="I12">
        <v>8</v>
      </c>
      <c r="J12" s="4">
        <f t="shared" si="0"/>
        <v>0.125</v>
      </c>
      <c r="K12" s="3">
        <f t="shared" si="1"/>
        <v>7000</v>
      </c>
      <c r="L12" s="3">
        <f t="shared" si="2"/>
        <v>17791.666666666664</v>
      </c>
      <c r="M12" s="3">
        <f t="shared" si="3"/>
        <v>38208.333333333336</v>
      </c>
      <c r="N12" s="3"/>
      <c r="O12" s="3" t="str">
        <f t="shared" si="4"/>
        <v/>
      </c>
      <c r="P12" t="s">
        <v>20</v>
      </c>
    </row>
    <row r="13" spans="1:16" x14ac:dyDescent="0.35">
      <c r="A13" t="s">
        <v>50</v>
      </c>
      <c r="B13" t="s">
        <v>51</v>
      </c>
      <c r="C13" t="s">
        <v>23</v>
      </c>
      <c r="D13" t="s">
        <v>89</v>
      </c>
      <c r="E13" t="s">
        <v>24</v>
      </c>
      <c r="F13" s="2">
        <v>45306</v>
      </c>
      <c r="G13" s="2"/>
      <c r="H13" s="3">
        <v>15000</v>
      </c>
      <c r="I13">
        <v>3</v>
      </c>
      <c r="J13" s="4">
        <f t="shared" si="0"/>
        <v>0.33333333333333331</v>
      </c>
      <c r="K13" s="3">
        <f t="shared" si="1"/>
        <v>5000</v>
      </c>
      <c r="L13" s="3">
        <f t="shared" si="2"/>
        <v>12291.666666666668</v>
      </c>
      <c r="M13" s="3">
        <f t="shared" si="3"/>
        <v>2708.3333333333321</v>
      </c>
      <c r="N13" s="3"/>
      <c r="O13" s="3" t="str">
        <f t="shared" si="4"/>
        <v/>
      </c>
      <c r="P13" t="s">
        <v>20</v>
      </c>
    </row>
    <row r="14" spans="1:16" x14ac:dyDescent="0.35">
      <c r="A14" t="s">
        <v>52</v>
      </c>
      <c r="B14" t="s">
        <v>53</v>
      </c>
      <c r="C14" t="s">
        <v>27</v>
      </c>
      <c r="D14" t="s">
        <v>90</v>
      </c>
      <c r="E14" t="s">
        <v>28</v>
      </c>
      <c r="F14" s="2">
        <v>45703</v>
      </c>
      <c r="G14" s="2"/>
      <c r="H14" s="3">
        <v>25000</v>
      </c>
      <c r="I14">
        <v>10</v>
      </c>
      <c r="J14" s="4">
        <f t="shared" si="0"/>
        <v>0.1</v>
      </c>
      <c r="K14" s="3">
        <f t="shared" si="1"/>
        <v>2500</v>
      </c>
      <c r="L14" s="3">
        <f t="shared" si="2"/>
        <v>3437.5000000000005</v>
      </c>
      <c r="M14" s="3">
        <f t="shared" si="3"/>
        <v>21562.5</v>
      </c>
      <c r="N14" s="3"/>
      <c r="O14" s="3" t="str">
        <f t="shared" si="4"/>
        <v/>
      </c>
      <c r="P14" t="s">
        <v>20</v>
      </c>
    </row>
    <row r="15" spans="1:16" x14ac:dyDescent="0.35">
      <c r="A15" t="s">
        <v>54</v>
      </c>
      <c r="B15" t="s">
        <v>55</v>
      </c>
      <c r="C15" t="s">
        <v>31</v>
      </c>
      <c r="D15" t="s">
        <v>91</v>
      </c>
      <c r="E15" t="s">
        <v>32</v>
      </c>
      <c r="F15" s="2">
        <v>43539</v>
      </c>
      <c r="G15" s="2"/>
      <c r="H15" s="3">
        <v>99000</v>
      </c>
      <c r="I15">
        <v>12</v>
      </c>
      <c r="J15" s="4">
        <f t="shared" si="0"/>
        <v>8.3333333333333329E-2</v>
      </c>
      <c r="K15" s="3">
        <f t="shared" si="1"/>
        <v>8250</v>
      </c>
      <c r="L15" s="3">
        <f t="shared" si="2"/>
        <v>60156.250000000007</v>
      </c>
      <c r="M15" s="3">
        <f t="shared" si="3"/>
        <v>38843.749999999993</v>
      </c>
      <c r="N15" s="3"/>
      <c r="O15" s="3" t="str">
        <f t="shared" si="4"/>
        <v/>
      </c>
      <c r="P15" t="s">
        <v>20</v>
      </c>
    </row>
    <row r="16" spans="1:16" x14ac:dyDescent="0.35">
      <c r="A16" t="s">
        <v>56</v>
      </c>
      <c r="B16" t="s">
        <v>57</v>
      </c>
      <c r="C16" t="s">
        <v>35</v>
      </c>
      <c r="D16" t="s">
        <v>90</v>
      </c>
      <c r="E16" t="s">
        <v>36</v>
      </c>
      <c r="F16" s="2">
        <v>43936</v>
      </c>
      <c r="G16" s="2"/>
      <c r="H16" s="3">
        <v>1215000</v>
      </c>
      <c r="I16">
        <v>40</v>
      </c>
      <c r="J16" s="4">
        <f t="shared" si="0"/>
        <v>2.5000000000000001E-2</v>
      </c>
      <c r="K16" s="3">
        <f t="shared" si="1"/>
        <v>30375</v>
      </c>
      <c r="L16" s="3">
        <f t="shared" si="2"/>
        <v>188578.125</v>
      </c>
      <c r="M16" s="3">
        <f t="shared" si="3"/>
        <v>1026421.875</v>
      </c>
      <c r="N16" s="3"/>
      <c r="O16" s="3" t="str">
        <f t="shared" si="4"/>
        <v/>
      </c>
      <c r="P16" t="s">
        <v>20</v>
      </c>
    </row>
    <row r="17" spans="1:16" x14ac:dyDescent="0.35">
      <c r="A17" t="s">
        <v>58</v>
      </c>
      <c r="B17" t="s">
        <v>59</v>
      </c>
      <c r="C17" t="s">
        <v>18</v>
      </c>
      <c r="D17" t="s">
        <v>89</v>
      </c>
      <c r="E17" t="s">
        <v>19</v>
      </c>
      <c r="F17" s="2">
        <v>44331</v>
      </c>
      <c r="G17" s="2"/>
      <c r="H17" s="3">
        <v>61000</v>
      </c>
      <c r="I17">
        <v>8</v>
      </c>
      <c r="J17" s="4">
        <f t="shared" si="0"/>
        <v>0.125</v>
      </c>
      <c r="K17" s="3">
        <f t="shared" si="1"/>
        <v>7625</v>
      </c>
      <c r="L17" s="3">
        <f t="shared" si="2"/>
        <v>39078.125</v>
      </c>
      <c r="M17" s="3">
        <f t="shared" si="3"/>
        <v>21921.875</v>
      </c>
      <c r="N17" s="3"/>
      <c r="O17" s="3" t="str">
        <f t="shared" si="4"/>
        <v/>
      </c>
      <c r="P17" t="s">
        <v>20</v>
      </c>
    </row>
    <row r="18" spans="1:16" x14ac:dyDescent="0.35">
      <c r="A18" t="s">
        <v>60</v>
      </c>
      <c r="B18" t="s">
        <v>61</v>
      </c>
      <c r="C18" t="s">
        <v>23</v>
      </c>
      <c r="D18" t="s">
        <v>89</v>
      </c>
      <c r="E18" t="s">
        <v>24</v>
      </c>
      <c r="F18" s="2">
        <v>44727</v>
      </c>
      <c r="G18" s="2"/>
      <c r="H18" s="3">
        <v>20000</v>
      </c>
      <c r="I18">
        <v>3</v>
      </c>
      <c r="J18" s="4">
        <f t="shared" si="0"/>
        <v>0.33333333333333331</v>
      </c>
      <c r="K18" s="3">
        <f t="shared" si="1"/>
        <v>6666.6666666666661</v>
      </c>
      <c r="L18" s="3">
        <f t="shared" si="2"/>
        <v>20000</v>
      </c>
      <c r="M18" s="3">
        <f t="shared" si="3"/>
        <v>0</v>
      </c>
      <c r="N18" s="3"/>
      <c r="O18" s="3" t="str">
        <f t="shared" si="4"/>
        <v/>
      </c>
      <c r="P18" t="s">
        <v>20</v>
      </c>
    </row>
    <row r="19" spans="1:16" x14ac:dyDescent="0.35">
      <c r="A19" t="s">
        <v>62</v>
      </c>
      <c r="B19" t="s">
        <v>63</v>
      </c>
      <c r="C19" t="s">
        <v>27</v>
      </c>
      <c r="D19" t="s">
        <v>90</v>
      </c>
      <c r="E19" t="s">
        <v>28</v>
      </c>
      <c r="F19" s="2">
        <v>45122</v>
      </c>
      <c r="G19" s="2">
        <v>46127</v>
      </c>
      <c r="H19" s="3">
        <v>30000</v>
      </c>
      <c r="I19">
        <v>10</v>
      </c>
      <c r="J19" s="4">
        <f t="shared" si="0"/>
        <v>0.1</v>
      </c>
      <c r="K19" s="3">
        <f t="shared" si="1"/>
        <v>3000</v>
      </c>
      <c r="L19" s="3">
        <f t="shared" si="2"/>
        <v>8875</v>
      </c>
      <c r="M19" s="3">
        <f t="shared" si="3"/>
        <v>21125</v>
      </c>
      <c r="N19" s="3">
        <v>10500</v>
      </c>
      <c r="O19" s="3">
        <f t="shared" si="4"/>
        <v>-10625</v>
      </c>
      <c r="P19" t="s">
        <v>39</v>
      </c>
    </row>
    <row r="20" spans="1:16" x14ac:dyDescent="0.35">
      <c r="A20" t="s">
        <v>64</v>
      </c>
      <c r="B20" t="s">
        <v>65</v>
      </c>
      <c r="C20" t="s">
        <v>31</v>
      </c>
      <c r="D20" t="s">
        <v>91</v>
      </c>
      <c r="E20" t="s">
        <v>32</v>
      </c>
      <c r="F20" s="2">
        <v>45519</v>
      </c>
      <c r="G20" s="2"/>
      <c r="H20" s="3">
        <v>104000</v>
      </c>
      <c r="I20">
        <v>12</v>
      </c>
      <c r="J20" s="4">
        <f t="shared" si="0"/>
        <v>8.3333333333333329E-2</v>
      </c>
      <c r="K20" s="3">
        <f t="shared" si="1"/>
        <v>8666.6666666666661</v>
      </c>
      <c r="L20" s="3">
        <f t="shared" si="2"/>
        <v>16250</v>
      </c>
      <c r="M20" s="3">
        <f t="shared" si="3"/>
        <v>87750</v>
      </c>
      <c r="N20" s="3"/>
      <c r="O20" s="3" t="str">
        <f t="shared" si="4"/>
        <v/>
      </c>
      <c r="P20" t="s">
        <v>20</v>
      </c>
    </row>
    <row r="21" spans="1:16" x14ac:dyDescent="0.35">
      <c r="A21" t="s">
        <v>66</v>
      </c>
      <c r="B21" t="s">
        <v>67</v>
      </c>
      <c r="C21" t="s">
        <v>35</v>
      </c>
      <c r="D21" t="s">
        <v>90</v>
      </c>
      <c r="E21" t="s">
        <v>36</v>
      </c>
      <c r="F21" s="2">
        <v>45915</v>
      </c>
      <c r="G21" s="2"/>
      <c r="H21" s="3">
        <v>1220000</v>
      </c>
      <c r="I21">
        <v>40</v>
      </c>
      <c r="J21" s="4">
        <f t="shared" si="0"/>
        <v>2.5000000000000001E-2</v>
      </c>
      <c r="K21" s="3">
        <f t="shared" si="1"/>
        <v>30500</v>
      </c>
      <c r="L21" s="3">
        <f t="shared" si="2"/>
        <v>24145.833333333332</v>
      </c>
      <c r="M21" s="3">
        <f t="shared" si="3"/>
        <v>1195854.1666666667</v>
      </c>
      <c r="N21" s="3"/>
      <c r="O21" s="3" t="str">
        <f t="shared" si="4"/>
        <v/>
      </c>
      <c r="P21" t="s">
        <v>68</v>
      </c>
    </row>
    <row r="22" spans="1:16" x14ac:dyDescent="0.35">
      <c r="A22" t="s">
        <v>69</v>
      </c>
      <c r="B22" t="s">
        <v>70</v>
      </c>
      <c r="C22" t="s">
        <v>18</v>
      </c>
      <c r="D22" t="s">
        <v>89</v>
      </c>
      <c r="E22" t="s">
        <v>19</v>
      </c>
      <c r="F22" s="2">
        <v>43753</v>
      </c>
      <c r="G22" s="2"/>
      <c r="H22" s="3">
        <v>66000</v>
      </c>
      <c r="I22">
        <v>8</v>
      </c>
      <c r="J22" s="4">
        <f t="shared" si="0"/>
        <v>0.125</v>
      </c>
      <c r="K22" s="3">
        <f t="shared" si="1"/>
        <v>8250</v>
      </c>
      <c r="L22" s="3">
        <f t="shared" si="2"/>
        <v>55343.75</v>
      </c>
      <c r="M22" s="3">
        <f t="shared" si="3"/>
        <v>10656.25</v>
      </c>
      <c r="N22" s="3"/>
      <c r="O22" s="3" t="str">
        <f t="shared" si="4"/>
        <v/>
      </c>
      <c r="P22" t="s">
        <v>20</v>
      </c>
    </row>
    <row r="23" spans="1:16" x14ac:dyDescent="0.35">
      <c r="A23" t="s">
        <v>71</v>
      </c>
      <c r="B23" t="s">
        <v>72</v>
      </c>
      <c r="C23" t="s">
        <v>23</v>
      </c>
      <c r="D23" t="s">
        <v>89</v>
      </c>
      <c r="E23" t="s">
        <v>24</v>
      </c>
      <c r="F23" s="2">
        <v>44150</v>
      </c>
      <c r="G23" s="2"/>
      <c r="H23" s="3">
        <v>25000</v>
      </c>
      <c r="I23">
        <v>3</v>
      </c>
      <c r="J23" s="4">
        <f t="shared" si="0"/>
        <v>0.33333333333333331</v>
      </c>
      <c r="K23" s="3">
        <f t="shared" si="1"/>
        <v>8333.3333333333321</v>
      </c>
      <c r="L23" s="3">
        <f t="shared" si="2"/>
        <v>25000</v>
      </c>
      <c r="M23" s="3">
        <f t="shared" si="3"/>
        <v>0</v>
      </c>
      <c r="N23" s="3"/>
      <c r="O23" s="3" t="str">
        <f t="shared" si="4"/>
        <v/>
      </c>
      <c r="P23" t="s">
        <v>20</v>
      </c>
    </row>
    <row r="24" spans="1:16" x14ac:dyDescent="0.35">
      <c r="A24" t="s">
        <v>73</v>
      </c>
      <c r="B24" t="s">
        <v>74</v>
      </c>
      <c r="C24" t="s">
        <v>27</v>
      </c>
      <c r="D24" t="s">
        <v>90</v>
      </c>
      <c r="E24" t="s">
        <v>28</v>
      </c>
      <c r="F24" s="2">
        <v>44545</v>
      </c>
      <c r="G24" s="2"/>
      <c r="H24" s="3">
        <v>35000</v>
      </c>
      <c r="I24">
        <v>10</v>
      </c>
      <c r="J24" s="4">
        <f t="shared" si="0"/>
        <v>0.1</v>
      </c>
      <c r="K24" s="3">
        <f t="shared" si="1"/>
        <v>3500</v>
      </c>
      <c r="L24" s="3">
        <f t="shared" si="2"/>
        <v>15895.833333333336</v>
      </c>
      <c r="M24" s="3">
        <f t="shared" si="3"/>
        <v>19104.166666666664</v>
      </c>
      <c r="N24" s="3"/>
      <c r="O24" s="3" t="str">
        <f t="shared" si="4"/>
        <v/>
      </c>
      <c r="P24" t="s">
        <v>20</v>
      </c>
    </row>
    <row r="25" spans="1:16" x14ac:dyDescent="0.35">
      <c r="A25" t="s">
        <v>75</v>
      </c>
      <c r="B25" t="s">
        <v>76</v>
      </c>
      <c r="C25" t="s">
        <v>31</v>
      </c>
      <c r="D25" t="s">
        <v>91</v>
      </c>
      <c r="E25" t="s">
        <v>32</v>
      </c>
      <c r="F25" s="2">
        <v>44576</v>
      </c>
      <c r="G25" s="2"/>
      <c r="H25" s="3">
        <v>109000</v>
      </c>
      <c r="I25">
        <v>12</v>
      </c>
      <c r="J25" s="4">
        <f t="shared" si="0"/>
        <v>8.3333333333333329E-2</v>
      </c>
      <c r="K25" s="3">
        <f t="shared" si="1"/>
        <v>9083.3333333333321</v>
      </c>
      <c r="L25" s="3">
        <f t="shared" si="2"/>
        <v>40496.527777777774</v>
      </c>
      <c r="M25" s="3">
        <f t="shared" si="3"/>
        <v>68503.472222222219</v>
      </c>
      <c r="N25" s="3"/>
      <c r="O25" s="3" t="str">
        <f t="shared" si="4"/>
        <v/>
      </c>
      <c r="P25" t="s">
        <v>20</v>
      </c>
    </row>
    <row r="26" spans="1:16" x14ac:dyDescent="0.35">
      <c r="A26" t="s">
        <v>77</v>
      </c>
      <c r="B26" t="s">
        <v>78</v>
      </c>
      <c r="C26" t="s">
        <v>35</v>
      </c>
      <c r="D26" t="s">
        <v>90</v>
      </c>
      <c r="E26" t="s">
        <v>36</v>
      </c>
      <c r="F26" s="2">
        <v>44972</v>
      </c>
      <c r="G26" s="2"/>
      <c r="H26" s="3">
        <v>1225000</v>
      </c>
      <c r="I26">
        <v>40</v>
      </c>
      <c r="J26" s="4">
        <f t="shared" si="0"/>
        <v>2.5000000000000001E-2</v>
      </c>
      <c r="K26" s="3">
        <f t="shared" si="1"/>
        <v>30625</v>
      </c>
      <c r="L26" s="3">
        <f t="shared" si="2"/>
        <v>103359.375</v>
      </c>
      <c r="M26" s="3">
        <f t="shared" si="3"/>
        <v>1121640.625</v>
      </c>
      <c r="N26" s="3"/>
      <c r="O26" s="3" t="str">
        <f t="shared" si="4"/>
        <v/>
      </c>
      <c r="P26" t="s">
        <v>20</v>
      </c>
    </row>
    <row r="27" spans="1:16" x14ac:dyDescent="0.35">
      <c r="A27" t="s">
        <v>79</v>
      </c>
      <c r="B27" t="s">
        <v>80</v>
      </c>
      <c r="C27" t="s">
        <v>18</v>
      </c>
      <c r="D27" t="s">
        <v>89</v>
      </c>
      <c r="E27" t="s">
        <v>19</v>
      </c>
      <c r="F27" s="2">
        <v>45366</v>
      </c>
      <c r="G27" s="2"/>
      <c r="H27" s="3">
        <v>71000</v>
      </c>
      <c r="I27">
        <v>8</v>
      </c>
      <c r="J27" s="4">
        <f t="shared" si="0"/>
        <v>0.125</v>
      </c>
      <c r="K27" s="3">
        <f t="shared" si="1"/>
        <v>8875</v>
      </c>
      <c r="L27" s="3">
        <f t="shared" si="2"/>
        <v>20338.541666666664</v>
      </c>
      <c r="M27" s="3">
        <f t="shared" si="3"/>
        <v>50661.458333333336</v>
      </c>
      <c r="N27" s="3"/>
      <c r="O27" s="3" t="str">
        <f t="shared" si="4"/>
        <v/>
      </c>
      <c r="P27" t="s">
        <v>20</v>
      </c>
    </row>
    <row r="28" spans="1:16" x14ac:dyDescent="0.35">
      <c r="A28" t="s">
        <v>81</v>
      </c>
      <c r="B28" t="s">
        <v>82</v>
      </c>
      <c r="C28" t="s">
        <v>23</v>
      </c>
      <c r="D28" t="s">
        <v>89</v>
      </c>
      <c r="E28" t="s">
        <v>24</v>
      </c>
      <c r="F28" s="2">
        <v>45762</v>
      </c>
      <c r="G28" s="2">
        <v>46096</v>
      </c>
      <c r="H28" s="3">
        <v>30000</v>
      </c>
      <c r="I28">
        <v>3</v>
      </c>
      <c r="J28" s="4">
        <f t="shared" si="0"/>
        <v>0.33333333333333331</v>
      </c>
      <c r="K28" s="3">
        <f t="shared" si="1"/>
        <v>10000</v>
      </c>
      <c r="L28" s="3">
        <f t="shared" si="2"/>
        <v>12083.333333333332</v>
      </c>
      <c r="M28" s="3">
        <f t="shared" si="3"/>
        <v>17916.666666666668</v>
      </c>
      <c r="N28" s="3">
        <v>10500</v>
      </c>
      <c r="O28" s="3">
        <f t="shared" si="4"/>
        <v>-7416.6666666666679</v>
      </c>
      <c r="P28" t="s">
        <v>39</v>
      </c>
    </row>
    <row r="29" spans="1:16" x14ac:dyDescent="0.35">
      <c r="A29" t="s">
        <v>83</v>
      </c>
      <c r="B29" t="s">
        <v>84</v>
      </c>
      <c r="C29" t="s">
        <v>27</v>
      </c>
      <c r="D29" t="s">
        <v>90</v>
      </c>
      <c r="E29" t="s">
        <v>28</v>
      </c>
      <c r="F29" s="2">
        <v>43600</v>
      </c>
      <c r="G29" s="2"/>
      <c r="H29" s="3">
        <v>40000</v>
      </c>
      <c r="I29">
        <v>10</v>
      </c>
      <c r="J29" s="4">
        <f t="shared" si="0"/>
        <v>0.1</v>
      </c>
      <c r="K29" s="3">
        <f t="shared" si="1"/>
        <v>4000</v>
      </c>
      <c r="L29" s="3">
        <f t="shared" si="2"/>
        <v>28500</v>
      </c>
      <c r="M29" s="3">
        <f t="shared" si="3"/>
        <v>11500</v>
      </c>
      <c r="N29" s="3"/>
      <c r="O29" s="3" t="str">
        <f t="shared" si="4"/>
        <v/>
      </c>
      <c r="P29" t="s">
        <v>20</v>
      </c>
    </row>
    <row r="30" spans="1:16" x14ac:dyDescent="0.35">
      <c r="A30" t="s">
        <v>85</v>
      </c>
      <c r="B30" t="s">
        <v>86</v>
      </c>
      <c r="C30" t="s">
        <v>31</v>
      </c>
      <c r="D30" t="s">
        <v>91</v>
      </c>
      <c r="E30" t="s">
        <v>32</v>
      </c>
      <c r="F30" s="2">
        <v>43997</v>
      </c>
      <c r="G30" s="2"/>
      <c r="H30" s="3">
        <v>114000</v>
      </c>
      <c r="I30">
        <v>12</v>
      </c>
      <c r="J30" s="4">
        <f t="shared" si="0"/>
        <v>8.3333333333333329E-2</v>
      </c>
      <c r="K30" s="3">
        <f t="shared" si="1"/>
        <v>9500</v>
      </c>
      <c r="L30" s="3">
        <f t="shared" si="2"/>
        <v>57395.833333333328</v>
      </c>
      <c r="M30" s="3">
        <f t="shared" si="3"/>
        <v>56604.166666666672</v>
      </c>
      <c r="N30" s="3"/>
      <c r="O30" s="3" t="str">
        <f t="shared" si="4"/>
        <v/>
      </c>
      <c r="P30" t="s">
        <v>20</v>
      </c>
    </row>
    <row r="31" spans="1:16" x14ac:dyDescent="0.35">
      <c r="A31" t="s">
        <v>87</v>
      </c>
      <c r="B31" t="s">
        <v>88</v>
      </c>
      <c r="C31" t="s">
        <v>35</v>
      </c>
      <c r="D31" t="s">
        <v>90</v>
      </c>
      <c r="E31" t="s">
        <v>36</v>
      </c>
      <c r="F31" s="2">
        <v>44392</v>
      </c>
      <c r="G31" s="2"/>
      <c r="H31" s="3">
        <v>1230000</v>
      </c>
      <c r="I31">
        <v>40</v>
      </c>
      <c r="J31" s="4">
        <f t="shared" si="0"/>
        <v>2.5000000000000001E-2</v>
      </c>
      <c r="K31" s="3">
        <f t="shared" si="1"/>
        <v>30750</v>
      </c>
      <c r="L31" s="3">
        <f t="shared" si="2"/>
        <v>152468.75</v>
      </c>
      <c r="M31" s="3">
        <f t="shared" si="3"/>
        <v>1077531.25</v>
      </c>
      <c r="N31" s="3"/>
      <c r="O31" s="3" t="str">
        <f t="shared" si="4"/>
        <v/>
      </c>
      <c r="P31" t="s">
        <v>20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Bryce Martin</dc:creator>
  <cp:keywords/>
  <dc:description/>
  <cp:lastModifiedBy>Bryce Martin</cp:lastModifiedBy>
  <cp:revision/>
  <dcterms:created xsi:type="dcterms:W3CDTF">2026-07-31T03:56:56Z</dcterms:created>
  <dcterms:modified xsi:type="dcterms:W3CDTF">2026-07-31T04:11:26Z</dcterms:modified>
  <cp:category/>
  <cp:contentStatus/>
</cp:coreProperties>
</file>